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808"/>
  </bookViews>
  <sheets>
    <sheet name="Monthly Family Budget" sheetId="1" r:id="rId1"/>
    <sheet name="Sheet1" sheetId="2" r:id="rId2"/>
  </sheets>
  <definedNames>
    <definedName name="_xlnm.Print_Area" localSheetId="0">'Monthly Family Budget'!$A$1:$I$76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D54" i="1"/>
  <c r="D14" i="1"/>
  <c r="D15" i="1"/>
  <c r="B19" i="1"/>
  <c r="B36" i="1"/>
  <c r="B48" i="1"/>
  <c r="G35" i="1"/>
  <c r="D7" i="1"/>
  <c r="D8" i="1"/>
  <c r="D9" i="1"/>
  <c r="D10" i="1"/>
  <c r="D11" i="1"/>
  <c r="D12" i="1"/>
  <c r="D13" i="1"/>
  <c r="D16" i="1"/>
  <c r="D17" i="1"/>
  <c r="D18" i="1"/>
  <c r="D22" i="1"/>
  <c r="D23" i="1"/>
  <c r="D24" i="1"/>
  <c r="D25" i="1"/>
  <c r="D26" i="1"/>
  <c r="D27" i="1"/>
  <c r="D28" i="1"/>
  <c r="D29" i="1"/>
  <c r="I31" i="1"/>
  <c r="I32" i="1"/>
  <c r="I33" i="1"/>
  <c r="I34" i="1"/>
  <c r="D33" i="1"/>
  <c r="D34" i="1"/>
  <c r="D35" i="1"/>
  <c r="D39" i="1"/>
  <c r="D40" i="1"/>
  <c r="D41" i="1"/>
  <c r="D42" i="1"/>
  <c r="D43" i="1"/>
  <c r="D44" i="1"/>
  <c r="D45" i="1"/>
  <c r="D46" i="1"/>
  <c r="D47" i="1"/>
  <c r="I38" i="1"/>
  <c r="I39" i="1"/>
  <c r="I40" i="1"/>
  <c r="I41" i="1"/>
  <c r="C19" i="1"/>
  <c r="C30" i="1"/>
  <c r="H35" i="1"/>
  <c r="C36" i="1"/>
  <c r="C48" i="1"/>
  <c r="H42" i="1"/>
  <c r="D71" i="1"/>
  <c r="D72" i="1"/>
  <c r="D73" i="1"/>
  <c r="D74" i="1"/>
  <c r="D75" i="1"/>
  <c r="D61" i="1"/>
  <c r="D62" i="1"/>
  <c r="D63" i="1"/>
  <c r="D65" i="1"/>
  <c r="D66" i="1"/>
  <c r="D67" i="1"/>
  <c r="D51" i="1"/>
  <c r="D52" i="1"/>
  <c r="D53" i="1"/>
  <c r="D55" i="1"/>
  <c r="D56" i="1"/>
  <c r="D57" i="1"/>
  <c r="I22" i="1"/>
  <c r="I23" i="1"/>
  <c r="I24" i="1"/>
  <c r="I25" i="1"/>
  <c r="I26" i="1"/>
  <c r="I27" i="1"/>
  <c r="C68" i="1"/>
  <c r="B68" i="1"/>
  <c r="H28" i="1"/>
  <c r="G28" i="1"/>
  <c r="C58" i="1"/>
  <c r="B58" i="1"/>
  <c r="C76" i="1"/>
  <c r="B76" i="1"/>
  <c r="G13" i="1"/>
  <c r="G7" i="1"/>
  <c r="B4" i="1" l="1"/>
  <c r="G16" i="1" s="1"/>
  <c r="C4" i="1"/>
  <c r="G17" i="1" s="1"/>
  <c r="D36" i="1"/>
  <c r="I42" i="1"/>
  <c r="D48" i="1"/>
  <c r="D30" i="1"/>
  <c r="D19" i="1"/>
  <c r="I35" i="1"/>
  <c r="D76" i="1"/>
  <c r="D68" i="1"/>
  <c r="I28" i="1"/>
  <c r="D58" i="1"/>
  <c r="D4" i="1" l="1"/>
  <c r="G18" i="1"/>
</calcChain>
</file>

<file path=xl/sharedStrings.xml><?xml version="1.0" encoding="utf-8"?>
<sst xmlns="http://schemas.openxmlformats.org/spreadsheetml/2006/main" count="132" uniqueCount="76">
  <si>
    <t>Projected Cost</t>
  </si>
  <si>
    <t>Actual Cost</t>
  </si>
  <si>
    <t>Difference</t>
  </si>
  <si>
    <t>Income 1</t>
  </si>
  <si>
    <t>Income 2</t>
  </si>
  <si>
    <t>Actual Monthly Income</t>
  </si>
  <si>
    <t>Projected Monthly Income</t>
  </si>
  <si>
    <t>Second mortgage or rent</t>
  </si>
  <si>
    <t>Mortgage or rent</t>
  </si>
  <si>
    <t>Gas</t>
  </si>
  <si>
    <t>Maintenance or repairs</t>
  </si>
  <si>
    <t>Other</t>
  </si>
  <si>
    <t>Transportation</t>
  </si>
  <si>
    <t>Insurance</t>
  </si>
  <si>
    <t>Licensing</t>
  </si>
  <si>
    <t>Maintenance</t>
  </si>
  <si>
    <t>Housing</t>
  </si>
  <si>
    <t>Home</t>
  </si>
  <si>
    <t>Health</t>
  </si>
  <si>
    <t>Life</t>
  </si>
  <si>
    <t>Groceries</t>
  </si>
  <si>
    <t>Food</t>
  </si>
  <si>
    <t>Pets</t>
  </si>
  <si>
    <t>Toys</t>
  </si>
  <si>
    <t>Medical</t>
  </si>
  <si>
    <t>Grooming</t>
  </si>
  <si>
    <t>Clothing</t>
  </si>
  <si>
    <t>Entertainment</t>
  </si>
  <si>
    <t>Concerts</t>
  </si>
  <si>
    <t>Dry cleaning</t>
  </si>
  <si>
    <t>Loans</t>
  </si>
  <si>
    <t>Personal</t>
  </si>
  <si>
    <t>Children</t>
  </si>
  <si>
    <t>School supplies</t>
  </si>
  <si>
    <t>Lunch money</t>
  </si>
  <si>
    <t>Child care</t>
  </si>
  <si>
    <t>Toys/games</t>
  </si>
  <si>
    <t>Student</t>
  </si>
  <si>
    <t>Credit card</t>
  </si>
  <si>
    <t>Investment account</t>
  </si>
  <si>
    <t>Extra income</t>
  </si>
  <si>
    <t>Total monthly income</t>
  </si>
  <si>
    <t>Personal Care</t>
  </si>
  <si>
    <t>Total Projected Cost</t>
  </si>
  <si>
    <t>Total Actual Cost</t>
  </si>
  <si>
    <t>Total Difference</t>
  </si>
  <si>
    <t>Bus/taxi fare</t>
  </si>
  <si>
    <t>Electricity</t>
  </si>
  <si>
    <t>Total</t>
  </si>
  <si>
    <t xml:space="preserve">Projected balance
</t>
  </si>
  <si>
    <t>Actual balance</t>
  </si>
  <si>
    <t>Savings/Investments</t>
  </si>
  <si>
    <t>Gym</t>
  </si>
  <si>
    <t>Car 1 payment</t>
  </si>
  <si>
    <t>Car 2 payment</t>
  </si>
  <si>
    <t>Petrol</t>
  </si>
  <si>
    <t>Car</t>
  </si>
  <si>
    <t>Hobbies/Class fees</t>
  </si>
  <si>
    <t>School fees</t>
  </si>
  <si>
    <t>Phone/Internet</t>
  </si>
  <si>
    <t>Bins</t>
  </si>
  <si>
    <t>TV Licence</t>
  </si>
  <si>
    <t xml:space="preserve">TV Subscription </t>
  </si>
  <si>
    <t>Nights Out</t>
  </si>
  <si>
    <t>Cinema</t>
  </si>
  <si>
    <t>Family Events</t>
  </si>
  <si>
    <t>Holidays</t>
  </si>
  <si>
    <t>Toiletries</t>
  </si>
  <si>
    <t>Hair/Beauty</t>
  </si>
  <si>
    <t>Supplies (Cleaning)</t>
  </si>
  <si>
    <t>Savings Account</t>
  </si>
  <si>
    <t>Retirement Account</t>
  </si>
  <si>
    <t>Dining/Eating Out</t>
  </si>
  <si>
    <t xml:space="preserve">Misc (Coffee etc.) </t>
  </si>
  <si>
    <t>Monthly HouseHold Budget: Family</t>
  </si>
  <si>
    <t>Décor/DIY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</si>
</sst>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_-[$€-1809]* #,##0.00_-;\-[$€-1809]* #,##0.00_-;_-[$€-1809]* &quot;-&quot;??_-;_-@_-"/>
  </numFmts>
  <fonts count="10" x14ac:knownFonts="1">
    <font>
      <sz val="10"/>
      <name val="Trebuchet MS"/>
      <family val="2"/>
      <scheme val="minor"/>
    </font>
    <font>
      <sz val="8"/>
      <name val="Arial"/>
      <family val="2"/>
    </font>
    <font>
      <b/>
      <sz val="18"/>
      <color theme="3"/>
      <name val="Trebuchet MS"/>
      <family val="2"/>
      <scheme val="major"/>
    </font>
    <font>
      <sz val="1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theme="0"/>
      <name val="Trebuchet MS"/>
      <family val="2"/>
      <scheme val="major"/>
    </font>
    <font>
      <sz val="11"/>
      <name val="Trebuchet MS"/>
      <family val="2"/>
      <scheme val="minor"/>
    </font>
    <font>
      <b/>
      <sz val="11"/>
      <name val="Trebuchet MS"/>
      <family val="2"/>
      <scheme val="minor"/>
    </font>
    <font>
      <b/>
      <i/>
      <sz val="1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006699"/>
        <bgColor indexed="64"/>
      </patternFill>
    </fill>
    <fill>
      <patternFill patternType="solid">
        <fgColor rgb="FF006699"/>
        <bgColor theme="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 style="thin">
        <color theme="0"/>
      </top>
      <bottom style="thin">
        <color theme="4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 style="thin">
        <color theme="0"/>
      </top>
      <bottom style="thin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164" fontId="4" fillId="4" borderId="7" xfId="0" applyNumberFormat="1" applyFont="1" applyFill="1" applyBorder="1" applyAlignment="1">
      <alignment horizontal="right" vertical="center" wrapText="1"/>
    </xf>
    <xf numFmtId="164" fontId="4" fillId="4" borderId="2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vertical="center" wrapText="1"/>
    </xf>
    <xf numFmtId="164" fontId="8" fillId="2" borderId="8" xfId="0" applyNumberFormat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left" vertical="center" wrapText="1"/>
    </xf>
    <xf numFmtId="164" fontId="7" fillId="2" borderId="4" xfId="2" applyNumberFormat="1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horizontal="left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164" fontId="7" fillId="2" borderId="6" xfId="2" applyNumberFormat="1" applyFont="1" applyFill="1" applyBorder="1" applyAlignment="1">
      <alignment vertical="center" wrapText="1"/>
    </xf>
    <xf numFmtId="164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vertical="center" wrapText="1"/>
    </xf>
    <xf numFmtId="164" fontId="7" fillId="0" borderId="0" xfId="0" applyNumberFormat="1" applyFont="1"/>
    <xf numFmtId="164" fontId="7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left" vertical="center" wrapText="1"/>
    </xf>
    <xf numFmtId="164" fontId="7" fillId="0" borderId="0" xfId="2" applyNumberFormat="1" applyFont="1" applyFill="1" applyBorder="1" applyAlignment="1">
      <alignment vertical="center" wrapText="1"/>
    </xf>
    <xf numFmtId="164" fontId="8" fillId="2" borderId="2" xfId="2" applyNumberFormat="1" applyFont="1" applyFill="1" applyBorder="1" applyAlignment="1">
      <alignment vertical="center" wrapText="1"/>
    </xf>
    <xf numFmtId="164" fontId="8" fillId="2" borderId="4" xfId="2" applyNumberFormat="1" applyFont="1" applyFill="1" applyBorder="1" applyAlignment="1">
      <alignment vertical="center" wrapText="1"/>
    </xf>
    <xf numFmtId="164" fontId="8" fillId="2" borderId="6" xfId="2" applyNumberFormat="1" applyFont="1" applyFill="1" applyBorder="1" applyAlignment="1">
      <alignment vertical="center" wrapText="1"/>
    </xf>
    <xf numFmtId="164" fontId="7" fillId="0" borderId="0" xfId="0" applyNumberFormat="1" applyFont="1" applyAlignment="1">
      <alignment vertical="center"/>
    </xf>
    <xf numFmtId="164" fontId="6" fillId="5" borderId="0" xfId="1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left" vertical="center" wrapText="1"/>
    </xf>
    <xf numFmtId="164" fontId="8" fillId="3" borderId="0" xfId="0" applyNumberFormat="1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vertical="center" wrapText="1"/>
    </xf>
    <xf numFmtId="164" fontId="8" fillId="3" borderId="0" xfId="0" applyNumberFormat="1" applyFont="1" applyFill="1" applyAlignment="1">
      <alignment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164" fontId="8" fillId="3" borderId="0" xfId="0" applyNumberFormat="1" applyFont="1" applyFill="1" applyBorder="1" applyAlignment="1">
      <alignment vertical="center" wrapText="1"/>
    </xf>
    <xf numFmtId="164" fontId="8" fillId="3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4" fillId="4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6" fillId="3" borderId="0" xfId="1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center" wrapText="1"/>
    </xf>
  </cellXfs>
  <cellStyles count="3">
    <cellStyle name="Currency" xfId="2" builtinId="4"/>
    <cellStyle name="Normal" xfId="0" builtinId="0" customBuiltin="1"/>
    <cellStyle name="Title" xfId="1" builtinId="15" customBuiltin="1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fill>
        <patternFill patternType="solid">
          <fgColor indexed="64"/>
          <bgColor rgb="FF006699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fill>
        <patternFill patternType="solid">
          <fgColor indexed="64"/>
          <bgColor rgb="FF006699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Trebuchet MS"/>
        <scheme val="minor"/>
      </font>
      <numFmt numFmtId="164" formatCode="_-[$€-1809]* #,##0.00_-;\-[$€-1809]* #,##0.00_-;_-[$€-1809]* &quot;-&quot;??_-;_-@_-"/>
      <fill>
        <patternFill patternType="solid">
          <fgColor indexed="64"/>
          <bgColor rgb="FF006699"/>
        </patternFill>
      </fill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ont>
        <sz val="9"/>
        <color theme="0"/>
      </font>
      <fill>
        <patternFill>
          <bgColor theme="4"/>
        </patternFill>
      </fill>
      <border diagonalUp="0" diagonalDown="0">
        <left style="thin">
          <color theme="4"/>
        </left>
        <right style="thin">
          <color theme="4"/>
        </right>
        <top style="double">
          <color theme="0"/>
        </top>
        <bottom style="thin">
          <color theme="4"/>
        </bottom>
        <vertical/>
        <horizontal/>
      </border>
    </dxf>
    <dxf>
      <font>
        <sz val="9"/>
        <color theme="0"/>
      </font>
      <fill>
        <patternFill>
          <bgColor theme="4"/>
        </patternFill>
      </fill>
      <border diagonalUp="0" diagonalDown="0">
        <bottom style="thin">
          <color theme="0"/>
        </bottom>
      </border>
    </dxf>
    <dxf>
      <font>
        <sz val="8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9" defaultPivotStyle="PivotStyleLight16">
    <tableStyle name="Table Style 1" pivot="0" count="4">
      <tableStyleElement type="wholeTable" dxfId="113"/>
      <tableStyleElement type="headerRow" dxfId="112"/>
      <tableStyleElement type="totalRow" dxfId="111"/>
      <tableStyleElement type="firstRowStripe" dxfId="1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6</xdr:row>
      <xdr:rowOff>91440</xdr:rowOff>
    </xdr:from>
    <xdr:to>
      <xdr:col>8</xdr:col>
      <xdr:colOff>897596</xdr:colOff>
      <xdr:row>12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840" y="1356360"/>
          <a:ext cx="1629116" cy="131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Housing" displayName="Housing" ref="A6:D19" totalsRowCount="1" headerRowDxfId="109" dataDxfId="108" totalsRowDxfId="107">
  <autoFilter ref="A6:D18"/>
  <tableColumns count="4">
    <tableColumn id="1" name="Housing" totalsRowLabel="Total" dataDxfId="106" totalsRowDxfId="105"/>
    <tableColumn id="2" name="Projected Cost" totalsRowFunction="sum" dataDxfId="104" totalsRowDxfId="103"/>
    <tableColumn id="3" name="Actual Cost" totalsRowFunction="sum" dataDxfId="102" totalsRowDxfId="101"/>
    <tableColumn id="4" name="Difference" totalsRowFunction="sum" dataDxfId="100" totalsRowDxfId="99">
      <calculatedColumnFormula>Housing[[#This Row],[Projected Cost]]-Housing[[#This Row],[Actual Cost]]</calculatedColumnFormula>
    </tableColumn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id="11" name="Savings" displayName="Savings" ref="F37:I42" totalsRowCount="1" headerRowDxfId="10" dataDxfId="9" totalsRowDxfId="8">
  <autoFilter ref="F37:I41"/>
  <tableColumns count="4">
    <tableColumn id="1" name="Savings/Investments" totalsRowLabel="Total" dataDxfId="7" totalsRowDxfId="6"/>
    <tableColumn id="2" name="Projected Cost" dataDxfId="5" totalsRowDxfId="4"/>
    <tableColumn id="3" name="Actual Cost" totalsRowFunction="sum" dataDxfId="3" totalsRowDxfId="2"/>
    <tableColumn id="4" name="Difference" totalsRowFunction="sum" dataDxfId="1" totalsRowDxfId="0">
      <calculatedColumnFormula>Savings[[#This Row],[Projected Cost]]-Savings[[#This Row],[Actual Cost]]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Transportation" displayName="Transportation" ref="A21:D30" totalsRowCount="1" headerRowDxfId="98" dataDxfId="97" totalsRowDxfId="96">
  <autoFilter ref="A21:D29"/>
  <tableColumns count="4">
    <tableColumn id="1" name="Transportation" totalsRowLabel="Total" dataDxfId="95" totalsRowDxfId="94"/>
    <tableColumn id="2" name="Projected Cost" dataDxfId="93" totalsRowDxfId="92"/>
    <tableColumn id="3" name="Actual Cost" totalsRowFunction="sum" dataDxfId="91" totalsRowDxfId="90"/>
    <tableColumn id="4" name="Difference" totalsRowFunction="sum" dataDxfId="89" totalsRowDxfId="88">
      <calculatedColumnFormula>Transportation[[#This Row],[Projected Cost]]-Transportation[[#This Row],[Actual Cost]]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3" name="Insurance" displayName="Insurance" ref="F30:I35" totalsRowCount="1" headerRowDxfId="87" dataDxfId="86" totalsRowDxfId="85">
  <autoFilter ref="F30:I34"/>
  <tableColumns count="4">
    <tableColumn id="1" name="Insurance" totalsRowLabel="Total" dataDxfId="84" totalsRowDxfId="83"/>
    <tableColumn id="2" name="Projected Cost" totalsRowFunction="sum" dataDxfId="82" totalsRowDxfId="81"/>
    <tableColumn id="3" name="Actual Cost" totalsRowFunction="sum" dataDxfId="80" totalsRowDxfId="79"/>
    <tableColumn id="4" name="Difference" totalsRowFunction="sum" dataDxfId="78" totalsRowDxfId="77">
      <calculatedColumnFormula>Insurance[[#This Row],[Projected Cost]]-Insurance[[#This Row],[Actual Cost]]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4" name="Food" displayName="Food" ref="A32:D36" totalsRowCount="1" headerRowDxfId="76" dataDxfId="75" totalsRowDxfId="74">
  <autoFilter ref="A32:D35"/>
  <tableColumns count="4">
    <tableColumn id="1" name="Food" totalsRowLabel="Total" dataDxfId="73" totalsRowDxfId="72"/>
    <tableColumn id="2" name="Projected Cost" totalsRowFunction="sum" dataDxfId="71" totalsRowDxfId="70"/>
    <tableColumn id="3" name="Actual Cost" totalsRowFunction="sum" dataDxfId="69" totalsRowDxfId="68"/>
    <tableColumn id="4" name="Difference" totalsRowFunction="sum" dataDxfId="67" totalsRowDxfId="66">
      <calculatedColumnFormula>Food[[#This Row],[Projected Cost]]-Food[[#This Row],[Actual Cost]]</calculatedColumnFormula>
    </tableColumn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id="5" name="Children" displayName="Children" ref="A38:D48" totalsRowCount="1" headerRowDxfId="65" dataDxfId="64" totalsRowDxfId="63">
  <autoFilter ref="A38:D47"/>
  <tableColumns count="4">
    <tableColumn id="1" name="Children" totalsRowLabel="Total" dataDxfId="62" totalsRowDxfId="61"/>
    <tableColumn id="2" name="Projected Cost" totalsRowFunction="sum" dataDxfId="60" totalsRowDxfId="59"/>
    <tableColumn id="3" name="Actual Cost" totalsRowFunction="sum" dataDxfId="58" totalsRowDxfId="57"/>
    <tableColumn id="4" name="Difference" totalsRowFunction="sum" dataDxfId="56" totalsRowDxfId="55">
      <calculatedColumnFormula>Children[[#This Row],[Projected Cost]]-Children[[#This Row],[Actual Cost]]</calculatedColumnFormula>
    </tableColumn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id="6" name="Pets" displayName="Pets" ref="A70:D76" totalsRowCount="1" headerRowDxfId="54" dataDxfId="53" totalsRowDxfId="52">
  <autoFilter ref="A70:D75"/>
  <tableColumns count="4">
    <tableColumn id="1" name="Pets" totalsRowLabel="Total" dataDxfId="51" totalsRowDxfId="50"/>
    <tableColumn id="2" name="Projected Cost" totalsRowFunction="sum" dataDxfId="49" totalsRowDxfId="48"/>
    <tableColumn id="3" name="Actual Cost" totalsRowFunction="sum" dataDxfId="47" totalsRowDxfId="46"/>
    <tableColumn id="4" name="Difference" totalsRowFunction="sum" dataDxfId="45" totalsRowDxfId="44">
      <calculatedColumnFormula>Pets[[#This Row],[Projected Cost]]-Pets[[#This Row],[Actual Cost]]</calculatedColumnFormula>
    </tableColumn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id="7" name="PersonalCare" displayName="PersonalCare" ref="A60:D68" totalsRowCount="1" headerRowDxfId="43" dataDxfId="42" totalsRowDxfId="41">
  <autoFilter ref="A60:D67"/>
  <tableColumns count="4">
    <tableColumn id="1" name="Personal Care" totalsRowLabel="Total" dataDxfId="40" totalsRowDxfId="39"/>
    <tableColumn id="2" name="Projected Cost" totalsRowFunction="sum" dataDxfId="38" totalsRowDxfId="37"/>
    <tableColumn id="3" name="Actual Cost" totalsRowFunction="sum" dataDxfId="36" totalsRowDxfId="35"/>
    <tableColumn id="4" name="Difference" totalsRowFunction="sum" dataDxfId="34" totalsRowDxfId="33">
      <calculatedColumnFormula>PersonalCare[[#This Row],[Projected Cost]]-PersonalCare[[#This Row],[Actual Cost]]</calculatedColumnFormula>
    </tableColumn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id="8" name="Entertainment" displayName="Entertainment" ref="A50:D58" totalsRowCount="1" headerRowDxfId="32" dataDxfId="31" totalsRowDxfId="30">
  <autoFilter ref="A50:D57"/>
  <tableColumns count="4">
    <tableColumn id="1" name="Entertainment" totalsRowLabel="Total" dataDxfId="29" totalsRowDxfId="28"/>
    <tableColumn id="2" name="Projected Cost" totalsRowFunction="sum" dataDxfId="27" totalsRowDxfId="26"/>
    <tableColumn id="3" name="Actual Cost" totalsRowFunction="sum" dataDxfId="25" totalsRowDxfId="24"/>
    <tableColumn id="4" name="Difference" totalsRowFunction="sum" dataDxfId="23" totalsRowDxfId="22">
      <calculatedColumnFormula>Entertainment[[#This Row],[Projected Cost]]-Entertainment[[#This Row],[Actual Cost]]</calculatedColumnFormula>
    </tableColumn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id="9" name="Loans" displayName="Loans" ref="F21:I28" totalsRowCount="1" headerRowDxfId="21" dataDxfId="20" totalsRowDxfId="19">
  <autoFilter ref="F21:I27"/>
  <tableColumns count="4">
    <tableColumn id="1" name="Loans" totalsRowLabel="Total" dataDxfId="18" totalsRowDxfId="17"/>
    <tableColumn id="2" name="Projected Cost" totalsRowFunction="sum" dataDxfId="16" totalsRowDxfId="15"/>
    <tableColumn id="3" name="Actual Cost" totalsRowFunction="sum" dataDxfId="14" totalsRowDxfId="13"/>
    <tableColumn id="4" name="Difference" totalsRowFunction="sum" dataDxfId="12" totalsRowDxfId="11">
      <calculatedColumnFormula>Loans[[#This Row],[Projected Cost]]-Loans[[#This Row],[Actual Cost]]</calculatedColumnFormula>
    </tableColumn>
  </tableColumns>
  <tableStyleInfo name="Table Style 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zoomScaleNormal="100" workbookViewId="0">
      <selection activeCell="G16" sqref="G16"/>
    </sheetView>
  </sheetViews>
  <sheetFormatPr defaultColWidth="8.88671875" defaultRowHeight="14.4" x14ac:dyDescent="0.35"/>
  <cols>
    <col min="1" max="1" width="18.88671875" style="2" bestFit="1" customWidth="1"/>
    <col min="2" max="2" width="19.6640625" style="2" bestFit="1" customWidth="1"/>
    <col min="3" max="3" width="16.44140625" style="2" bestFit="1" customWidth="1"/>
    <col min="4" max="4" width="15.88671875" style="2" bestFit="1" customWidth="1"/>
    <col min="5" max="5" width="4" style="2" customWidth="1"/>
    <col min="6" max="6" width="19.88671875" style="2" customWidth="1"/>
    <col min="7" max="7" width="19.6640625" style="2" bestFit="1" customWidth="1"/>
    <col min="8" max="8" width="16.44140625" style="2" bestFit="1" customWidth="1"/>
    <col min="9" max="9" width="14.6640625" style="2" customWidth="1"/>
    <col min="10" max="16384" width="8.88671875" style="2"/>
  </cols>
  <sheetData>
    <row r="1" spans="1:9" ht="30" customHeight="1" x14ac:dyDescent="0.35">
      <c r="A1" s="41" t="s">
        <v>74</v>
      </c>
      <c r="B1" s="41"/>
      <c r="C1" s="41"/>
      <c r="D1" s="41"/>
      <c r="E1" s="41"/>
      <c r="F1" s="41"/>
      <c r="G1" s="41"/>
      <c r="H1" s="24"/>
      <c r="I1" s="24"/>
    </row>
    <row r="2" spans="1:9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4.1" customHeight="1" x14ac:dyDescent="0.35">
      <c r="A3" s="37" t="s">
        <v>43</v>
      </c>
      <c r="B3" s="38"/>
      <c r="C3" s="3" t="s">
        <v>44</v>
      </c>
      <c r="D3" s="4" t="s">
        <v>45</v>
      </c>
      <c r="E3" s="5"/>
      <c r="F3" s="42" t="s">
        <v>6</v>
      </c>
      <c r="G3" s="43"/>
      <c r="H3" s="5"/>
      <c r="I3" s="5"/>
    </row>
    <row r="4" spans="1:9" ht="14.1" customHeight="1" x14ac:dyDescent="0.35">
      <c r="A4" s="6"/>
      <c r="B4" s="7">
        <f>Housing[[#Totals],[Projected Cost]]+Transportation[[#Totals],[Projected Cost]]+Insurance[[#Totals],[Projected Cost]]+Food[[#Totals],[Projected Cost]]+Children[[#Totals],[Projected Cost]]+Savings[[#Totals],[Projected Cost]]+Loans[[#Totals],[Projected Cost]]+Entertainment[[#Totals],[Projected Cost]]+PersonalCare[[#Totals],[Projected Cost]]+Pets[[#Totals],[Projected Cost]]</f>
        <v>1203</v>
      </c>
      <c r="C4" s="7">
        <f>Housing[[#Totals],[Actual Cost]]+Transportation[[#Totals],[Actual Cost]]+Insurance[[#Totals],[Actual Cost]]+Food[[#Totals],[Actual Cost]]+Children[[#Totals],[Actual Cost]]+Savings[[#Totals],[Actual Cost]]+Loans[[#Totals],[Actual Cost]]+Entertainment[[#Totals],[Actual Cost]]+PersonalCare[[#Totals],[Actual Cost]]+Pets[[#Totals],[Actual Cost]]</f>
        <v>1317</v>
      </c>
      <c r="D4" s="7">
        <f>Housing[[#Totals],[Difference]]+Transportation[[#Totals],[Difference]]+Insurance[[#Totals],[Difference]]+Food[[#Totals],[Difference]]+Children[[#Totals],[Difference]]+Savings[[#Totals],[Difference]]+Loans[[#Totals],[Difference]]+Entertainment[[#Totals],[Difference]]+PersonalCare[[#Totals],[Difference]]+Pets[[#Totals],[Difference]]</f>
        <v>-114</v>
      </c>
      <c r="E4" s="5"/>
      <c r="F4" s="8" t="s">
        <v>3</v>
      </c>
      <c r="G4" s="9">
        <v>4000</v>
      </c>
      <c r="H4" s="5"/>
      <c r="I4" s="5"/>
    </row>
    <row r="5" spans="1:9" ht="14.1" customHeight="1" x14ac:dyDescent="0.35">
      <c r="A5" s="5"/>
      <c r="B5" s="5"/>
      <c r="C5" s="5"/>
      <c r="D5" s="5"/>
      <c r="E5" s="5"/>
      <c r="F5" s="8" t="s">
        <v>4</v>
      </c>
      <c r="G5" s="9">
        <v>1200</v>
      </c>
      <c r="H5" s="5"/>
      <c r="I5" s="5"/>
    </row>
    <row r="6" spans="1:9" ht="14.1" customHeight="1" x14ac:dyDescent="0.35">
      <c r="A6" s="10" t="s">
        <v>16</v>
      </c>
      <c r="B6" s="11" t="s">
        <v>0</v>
      </c>
      <c r="C6" s="11" t="s">
        <v>1</v>
      </c>
      <c r="D6" s="11" t="s">
        <v>2</v>
      </c>
      <c r="E6" s="5"/>
      <c r="F6" s="8" t="s">
        <v>40</v>
      </c>
      <c r="G6" s="9">
        <v>300</v>
      </c>
      <c r="H6" s="5"/>
      <c r="I6" s="5"/>
    </row>
    <row r="7" spans="1:9" ht="14.1" customHeight="1" x14ac:dyDescent="0.35">
      <c r="A7" s="5" t="s">
        <v>8</v>
      </c>
      <c r="B7" s="5">
        <v>1000</v>
      </c>
      <c r="C7" s="5">
        <v>1000</v>
      </c>
      <c r="D7" s="5">
        <f>Housing[[#This Row],[Projected Cost]]-Housing[[#This Row],[Actual Cost]]</f>
        <v>0</v>
      </c>
      <c r="E7" s="5"/>
      <c r="F7" s="12" t="s">
        <v>41</v>
      </c>
      <c r="G7" s="13">
        <f>SUM(G4:G6)</f>
        <v>5500</v>
      </c>
      <c r="H7" s="5"/>
      <c r="I7" s="5"/>
    </row>
    <row r="8" spans="1:9" ht="28.8" x14ac:dyDescent="0.35">
      <c r="A8" s="5" t="s">
        <v>7</v>
      </c>
      <c r="B8" s="5">
        <v>0</v>
      </c>
      <c r="C8" s="5">
        <v>0</v>
      </c>
      <c r="D8" s="5">
        <f>Housing[[#This Row],[Projected Cost]]-Housing[[#This Row],[Actual Cost]]</f>
        <v>0</v>
      </c>
      <c r="E8" s="5"/>
      <c r="F8" s="14"/>
      <c r="G8" s="15"/>
      <c r="H8" s="15"/>
      <c r="I8" s="15"/>
    </row>
    <row r="9" spans="1:9" ht="14.1" customHeight="1" x14ac:dyDescent="0.35">
      <c r="A9" s="5" t="s">
        <v>59</v>
      </c>
      <c r="B9" s="5">
        <v>62</v>
      </c>
      <c r="C9" s="5">
        <v>100</v>
      </c>
      <c r="D9" s="5">
        <f>Housing[[#This Row],[Projected Cost]]-Housing[[#This Row],[Actual Cost]]</f>
        <v>-38</v>
      </c>
      <c r="E9" s="5"/>
      <c r="F9" s="42" t="s">
        <v>5</v>
      </c>
      <c r="G9" s="43"/>
      <c r="H9" s="5"/>
      <c r="I9" s="5"/>
    </row>
    <row r="10" spans="1:9" ht="14.1" customHeight="1" x14ac:dyDescent="0.35">
      <c r="A10" s="5" t="s">
        <v>47</v>
      </c>
      <c r="B10" s="5">
        <v>44</v>
      </c>
      <c r="C10" s="5">
        <v>125</v>
      </c>
      <c r="D10" s="5">
        <f>Housing[[#This Row],[Projected Cost]]-Housing[[#This Row],[Actual Cost]]</f>
        <v>-81</v>
      </c>
      <c r="E10" s="5"/>
      <c r="F10" s="8" t="s">
        <v>3</v>
      </c>
      <c r="G10" s="9">
        <v>4000</v>
      </c>
      <c r="H10" s="5"/>
      <c r="I10" s="5"/>
    </row>
    <row r="11" spans="1:9" ht="14.1" customHeight="1" x14ac:dyDescent="0.35">
      <c r="A11" s="5" t="s">
        <v>9</v>
      </c>
      <c r="B11" s="5">
        <v>22</v>
      </c>
      <c r="C11" s="5">
        <v>35</v>
      </c>
      <c r="D11" s="5">
        <f>Housing[[#This Row],[Projected Cost]]-Housing[[#This Row],[Actual Cost]]</f>
        <v>-13</v>
      </c>
      <c r="E11" s="5"/>
      <c r="F11" s="8" t="s">
        <v>4</v>
      </c>
      <c r="G11" s="9">
        <v>1200</v>
      </c>
      <c r="H11" s="5"/>
      <c r="I11" s="5"/>
    </row>
    <row r="12" spans="1:9" ht="14.1" customHeight="1" x14ac:dyDescent="0.35">
      <c r="A12" s="5" t="s">
        <v>75</v>
      </c>
      <c r="B12" s="5">
        <v>8</v>
      </c>
      <c r="C12" s="5">
        <v>8</v>
      </c>
      <c r="D12" s="5">
        <f>Housing[[#This Row],[Projected Cost]]-Housing[[#This Row],[Actual Cost]]</f>
        <v>0</v>
      </c>
      <c r="E12" s="5"/>
      <c r="F12" s="8" t="s">
        <v>40</v>
      </c>
      <c r="G12" s="9">
        <v>200</v>
      </c>
      <c r="H12" s="5"/>
      <c r="I12" s="16"/>
    </row>
    <row r="13" spans="1:9" ht="14.1" customHeight="1" x14ac:dyDescent="0.35">
      <c r="A13" s="5" t="s">
        <v>61</v>
      </c>
      <c r="B13" s="5">
        <v>34</v>
      </c>
      <c r="C13" s="5">
        <v>39</v>
      </c>
      <c r="D13" s="5">
        <f>Housing[[#This Row],[Projected Cost]]-Housing[[#This Row],[Actual Cost]]</f>
        <v>-5</v>
      </c>
      <c r="E13" s="5"/>
      <c r="F13" s="12" t="s">
        <v>41</v>
      </c>
      <c r="G13" s="13">
        <f>SUM(G10:G12)</f>
        <v>5400</v>
      </c>
      <c r="H13" s="5"/>
      <c r="I13" s="16"/>
    </row>
    <row r="14" spans="1:9" ht="14.1" customHeight="1" x14ac:dyDescent="0.35">
      <c r="A14" s="5" t="s">
        <v>62</v>
      </c>
      <c r="B14" s="5"/>
      <c r="C14" s="17"/>
      <c r="D14" s="17">
        <f>Housing[[#This Row],[Projected Cost]]-Housing[[#This Row],[Actual Cost]]</f>
        <v>0</v>
      </c>
      <c r="E14" s="5"/>
      <c r="F14" s="18"/>
      <c r="G14" s="19"/>
      <c r="H14" s="5"/>
      <c r="I14" s="16"/>
    </row>
    <row r="15" spans="1:9" ht="14.1" customHeight="1" x14ac:dyDescent="0.35">
      <c r="A15" s="5" t="s">
        <v>60</v>
      </c>
      <c r="B15" s="5">
        <v>10</v>
      </c>
      <c r="C15" s="5">
        <v>10</v>
      </c>
      <c r="D15" s="5">
        <f>Housing[[#This Row],[Projected Cost]]-Housing[[#This Row],[Actual Cost]]</f>
        <v>0</v>
      </c>
      <c r="E15" s="5"/>
      <c r="F15" s="5"/>
      <c r="G15" s="5"/>
      <c r="H15" s="5"/>
      <c r="I15" s="16"/>
    </row>
    <row r="16" spans="1:9" ht="28.8" x14ac:dyDescent="0.35">
      <c r="A16" s="5" t="s">
        <v>10</v>
      </c>
      <c r="B16" s="5">
        <v>23</v>
      </c>
      <c r="C16" s="5">
        <v>0</v>
      </c>
      <c r="D16" s="5">
        <f>Housing[[#This Row],[Projected Cost]]-Housing[[#This Row],[Actual Cost]]</f>
        <v>23</v>
      </c>
      <c r="E16" s="5"/>
      <c r="F16" s="25" t="s">
        <v>49</v>
      </c>
      <c r="G16" s="20">
        <f>SUM(G7-B4)</f>
        <v>4297</v>
      </c>
      <c r="H16" s="5"/>
      <c r="I16" s="16"/>
    </row>
    <row r="17" spans="1:9" ht="15" x14ac:dyDescent="0.35">
      <c r="A17" s="5" t="s">
        <v>69</v>
      </c>
      <c r="B17" s="5">
        <v>0</v>
      </c>
      <c r="C17" s="5">
        <v>0</v>
      </c>
      <c r="D17" s="5">
        <f>Housing[[#This Row],[Projected Cost]]-Housing[[#This Row],[Actual Cost]]</f>
        <v>0</v>
      </c>
      <c r="E17" s="5"/>
      <c r="F17" s="26" t="s">
        <v>50</v>
      </c>
      <c r="G17" s="21">
        <f>SUM(G13-C4)</f>
        <v>4083</v>
      </c>
      <c r="H17" s="5"/>
      <c r="I17" s="16"/>
    </row>
    <row r="18" spans="1:9" ht="14.1" customHeight="1" x14ac:dyDescent="0.35">
      <c r="A18" s="5" t="s">
        <v>11</v>
      </c>
      <c r="B18" s="5">
        <v>0</v>
      </c>
      <c r="C18" s="5">
        <v>0</v>
      </c>
      <c r="D18" s="5">
        <f>Housing[[#This Row],[Projected Cost]]-Housing[[#This Row],[Actual Cost]]</f>
        <v>0</v>
      </c>
      <c r="E18" s="5"/>
      <c r="F18" s="27" t="s">
        <v>2</v>
      </c>
      <c r="G18" s="22">
        <f>SUM(G17-G16)</f>
        <v>-214</v>
      </c>
      <c r="H18" s="5"/>
      <c r="I18" s="16"/>
    </row>
    <row r="19" spans="1:9" ht="14.1" customHeight="1" x14ac:dyDescent="0.35">
      <c r="A19" s="30" t="s">
        <v>48</v>
      </c>
      <c r="B19" s="30">
        <f>SUBTOTAL(109,Housing[Projected Cost])</f>
        <v>1203</v>
      </c>
      <c r="C19" s="30">
        <f>SUBTOTAL(109,Housing[Actual Cost])</f>
        <v>1317</v>
      </c>
      <c r="D19" s="30">
        <f>SUBTOTAL(109,Housing[Difference])</f>
        <v>-114</v>
      </c>
      <c r="E19" s="5"/>
      <c r="F19" s="5"/>
      <c r="G19" s="5"/>
      <c r="H19" s="5"/>
      <c r="I19" s="5"/>
    </row>
    <row r="20" spans="1:9" ht="14.1" customHeight="1" x14ac:dyDescent="0.35">
      <c r="A20" s="40"/>
      <c r="B20" s="40"/>
      <c r="C20" s="40"/>
      <c r="D20" s="40"/>
      <c r="E20" s="5"/>
      <c r="F20" s="15"/>
      <c r="G20" s="15"/>
      <c r="H20" s="15"/>
      <c r="I20" s="15"/>
    </row>
    <row r="21" spans="1:9" ht="14.1" customHeight="1" x14ac:dyDescent="0.35">
      <c r="A21" s="31" t="s">
        <v>12</v>
      </c>
      <c r="B21" s="32" t="s">
        <v>0</v>
      </c>
      <c r="C21" s="32" t="s">
        <v>1</v>
      </c>
      <c r="D21" s="32" t="s">
        <v>2</v>
      </c>
      <c r="E21" s="5"/>
      <c r="F21" s="28" t="s">
        <v>30</v>
      </c>
      <c r="G21" s="29" t="s">
        <v>0</v>
      </c>
      <c r="H21" s="29" t="s">
        <v>1</v>
      </c>
      <c r="I21" s="29" t="s">
        <v>2</v>
      </c>
    </row>
    <row r="22" spans="1:9" ht="14.1" customHeight="1" x14ac:dyDescent="0.35">
      <c r="A22" s="5" t="s">
        <v>53</v>
      </c>
      <c r="B22" s="5"/>
      <c r="C22" s="5"/>
      <c r="D22" s="5">
        <f>Transportation[[#This Row],[Projected Cost]]-Transportation[[#This Row],[Actual Cost]]</f>
        <v>0</v>
      </c>
      <c r="E22" s="5"/>
      <c r="F22" s="15" t="s">
        <v>31</v>
      </c>
      <c r="G22" s="15"/>
      <c r="H22" s="15"/>
      <c r="I22" s="15">
        <f>Loans[[#This Row],[Projected Cost]]-Loans[[#This Row],[Actual Cost]]</f>
        <v>0</v>
      </c>
    </row>
    <row r="23" spans="1:9" ht="14.1" customHeight="1" x14ac:dyDescent="0.35">
      <c r="A23" s="5" t="s">
        <v>54</v>
      </c>
      <c r="B23" s="5"/>
      <c r="C23" s="5"/>
      <c r="D23" s="5">
        <f>Transportation[[#This Row],[Projected Cost]]-Transportation[[#This Row],[Actual Cost]]</f>
        <v>0</v>
      </c>
      <c r="E23" s="5"/>
      <c r="F23" s="15" t="s">
        <v>37</v>
      </c>
      <c r="G23" s="15"/>
      <c r="H23" s="15"/>
      <c r="I23" s="15">
        <f>Loans[[#This Row],[Projected Cost]]-Loans[[#This Row],[Actual Cost]]</f>
        <v>0</v>
      </c>
    </row>
    <row r="24" spans="1:9" ht="14.1" customHeight="1" x14ac:dyDescent="0.35">
      <c r="A24" s="5" t="s">
        <v>46</v>
      </c>
      <c r="B24" s="5"/>
      <c r="C24" s="5"/>
      <c r="D24" s="5">
        <f>Transportation[[#This Row],[Projected Cost]]-Transportation[[#This Row],[Actual Cost]]</f>
        <v>0</v>
      </c>
      <c r="E24" s="5"/>
      <c r="F24" s="15" t="s">
        <v>17</v>
      </c>
      <c r="G24" s="15"/>
      <c r="H24" s="15"/>
      <c r="I24" s="15">
        <f>Loans[[#This Row],[Projected Cost]]-Loans[[#This Row],[Actual Cost]]</f>
        <v>0</v>
      </c>
    </row>
    <row r="25" spans="1:9" ht="14.1" customHeight="1" x14ac:dyDescent="0.35">
      <c r="A25" s="5" t="s">
        <v>13</v>
      </c>
      <c r="B25" s="5"/>
      <c r="C25" s="5"/>
      <c r="D25" s="5">
        <f>Transportation[[#This Row],[Projected Cost]]-Transportation[[#This Row],[Actual Cost]]</f>
        <v>0</v>
      </c>
      <c r="E25" s="5"/>
      <c r="F25" s="15" t="s">
        <v>56</v>
      </c>
      <c r="G25" s="15"/>
      <c r="H25" s="15"/>
      <c r="I25" s="15">
        <f>Loans[[#This Row],[Projected Cost]]-Loans[[#This Row],[Actual Cost]]</f>
        <v>0</v>
      </c>
    </row>
    <row r="26" spans="1:9" ht="14.1" customHeight="1" x14ac:dyDescent="0.35">
      <c r="A26" s="5" t="s">
        <v>14</v>
      </c>
      <c r="B26" s="5"/>
      <c r="C26" s="5"/>
      <c r="D26" s="5">
        <f>Transportation[[#This Row],[Projected Cost]]-Transportation[[#This Row],[Actual Cost]]</f>
        <v>0</v>
      </c>
      <c r="E26" s="5"/>
      <c r="F26" s="15" t="s">
        <v>38</v>
      </c>
      <c r="G26" s="15"/>
      <c r="H26" s="15"/>
      <c r="I26" s="15">
        <f>Loans[[#This Row],[Projected Cost]]-Loans[[#This Row],[Actual Cost]]</f>
        <v>0</v>
      </c>
    </row>
    <row r="27" spans="1:9" ht="14.1" customHeight="1" x14ac:dyDescent="0.35">
      <c r="A27" s="5" t="s">
        <v>55</v>
      </c>
      <c r="B27" s="5"/>
      <c r="C27" s="5"/>
      <c r="D27" s="5">
        <f>Transportation[[#This Row],[Projected Cost]]-Transportation[[#This Row],[Actual Cost]]</f>
        <v>0</v>
      </c>
      <c r="E27" s="5"/>
      <c r="F27" s="15" t="s">
        <v>11</v>
      </c>
      <c r="G27" s="15"/>
      <c r="H27" s="15"/>
      <c r="I27" s="15">
        <f>Loans[[#This Row],[Projected Cost]]-Loans[[#This Row],[Actual Cost]]</f>
        <v>0</v>
      </c>
    </row>
    <row r="28" spans="1:9" ht="14.1" customHeight="1" x14ac:dyDescent="0.35">
      <c r="A28" s="5" t="s">
        <v>15</v>
      </c>
      <c r="B28" s="5"/>
      <c r="C28" s="5"/>
      <c r="D28" s="5">
        <f>Transportation[[#This Row],[Projected Cost]]-Transportation[[#This Row],[Actual Cost]]</f>
        <v>0</v>
      </c>
      <c r="E28" s="5"/>
      <c r="F28" s="30" t="s">
        <v>48</v>
      </c>
      <c r="G28" s="30">
        <f>SUBTOTAL(109,Loans[Projected Cost])</f>
        <v>0</v>
      </c>
      <c r="H28" s="30">
        <f>SUBTOTAL(109,Loans[Actual Cost])</f>
        <v>0</v>
      </c>
      <c r="I28" s="30">
        <f>SUBTOTAL(109,Loans[Difference])</f>
        <v>0</v>
      </c>
    </row>
    <row r="29" spans="1:9" ht="14.1" customHeight="1" x14ac:dyDescent="0.35">
      <c r="A29" s="5" t="s">
        <v>11</v>
      </c>
      <c r="B29" s="5"/>
      <c r="C29" s="5"/>
      <c r="D29" s="5">
        <f>Transportation[[#This Row],[Projected Cost]]-Transportation[[#This Row],[Actual Cost]]</f>
        <v>0</v>
      </c>
      <c r="E29" s="5"/>
      <c r="F29" s="16"/>
      <c r="G29" s="16"/>
      <c r="H29" s="16"/>
      <c r="I29" s="16"/>
    </row>
    <row r="30" spans="1:9" ht="14.1" customHeight="1" x14ac:dyDescent="0.35">
      <c r="A30" s="30" t="s">
        <v>48</v>
      </c>
      <c r="B30" s="33"/>
      <c r="C30" s="30">
        <f>SUBTOTAL(109,Transportation[Actual Cost])</f>
        <v>0</v>
      </c>
      <c r="D30" s="30">
        <f>SUBTOTAL(109,Transportation[Difference])</f>
        <v>0</v>
      </c>
      <c r="E30" s="5"/>
      <c r="F30" s="10" t="s">
        <v>13</v>
      </c>
      <c r="G30" s="11" t="s">
        <v>0</v>
      </c>
      <c r="H30" s="11" t="s">
        <v>1</v>
      </c>
      <c r="I30" s="11" t="s">
        <v>2</v>
      </c>
    </row>
    <row r="31" spans="1:9" ht="14.1" customHeight="1" x14ac:dyDescent="0.35">
      <c r="A31" s="16"/>
      <c r="B31" s="16"/>
      <c r="C31" s="16"/>
      <c r="D31" s="16"/>
      <c r="E31" s="5"/>
      <c r="F31" s="5" t="s">
        <v>17</v>
      </c>
      <c r="G31" s="5"/>
      <c r="H31" s="5"/>
      <c r="I31" s="5">
        <f>Insurance[[#This Row],[Projected Cost]]-Insurance[[#This Row],[Actual Cost]]</f>
        <v>0</v>
      </c>
    </row>
    <row r="32" spans="1:9" ht="14.1" customHeight="1" x14ac:dyDescent="0.35">
      <c r="A32" s="10" t="s">
        <v>21</v>
      </c>
      <c r="B32" s="11" t="s">
        <v>0</v>
      </c>
      <c r="C32" s="11" t="s">
        <v>1</v>
      </c>
      <c r="D32" s="11" t="s">
        <v>2</v>
      </c>
      <c r="E32" s="5"/>
      <c r="F32" s="5" t="s">
        <v>18</v>
      </c>
      <c r="G32" s="5"/>
      <c r="H32" s="5"/>
      <c r="I32" s="5">
        <f>Insurance[[#This Row],[Projected Cost]]-Insurance[[#This Row],[Actual Cost]]</f>
        <v>0</v>
      </c>
    </row>
    <row r="33" spans="1:9" ht="14.1" customHeight="1" x14ac:dyDescent="0.35">
      <c r="A33" s="5" t="s">
        <v>20</v>
      </c>
      <c r="B33" s="5"/>
      <c r="C33" s="5"/>
      <c r="D33" s="5">
        <f>Food[[#This Row],[Projected Cost]]-Food[[#This Row],[Actual Cost]]</f>
        <v>0</v>
      </c>
      <c r="E33" s="5"/>
      <c r="F33" s="5" t="s">
        <v>19</v>
      </c>
      <c r="G33" s="5"/>
      <c r="H33" s="5"/>
      <c r="I33" s="5">
        <f>Insurance[[#This Row],[Projected Cost]]-Insurance[[#This Row],[Actual Cost]]</f>
        <v>0</v>
      </c>
    </row>
    <row r="34" spans="1:9" ht="14.1" customHeight="1" x14ac:dyDescent="0.35">
      <c r="A34" s="5" t="s">
        <v>73</v>
      </c>
      <c r="B34" s="5"/>
      <c r="C34" s="5"/>
      <c r="D34" s="5">
        <f>Food[[#This Row],[Projected Cost]]-Food[[#This Row],[Actual Cost]]</f>
        <v>0</v>
      </c>
      <c r="E34" s="5"/>
      <c r="F34" s="5" t="s">
        <v>11</v>
      </c>
      <c r="G34" s="5"/>
      <c r="H34" s="5"/>
      <c r="I34" s="5">
        <f>Insurance[[#This Row],[Projected Cost]]-Insurance[[#This Row],[Actual Cost]]</f>
        <v>0</v>
      </c>
    </row>
    <row r="35" spans="1:9" ht="14.1" customHeight="1" x14ac:dyDescent="0.35">
      <c r="A35" s="5" t="s">
        <v>11</v>
      </c>
      <c r="B35" s="5"/>
      <c r="C35" s="5"/>
      <c r="D35" s="5">
        <f>Food[[#This Row],[Projected Cost]]-Food[[#This Row],[Actual Cost]]</f>
        <v>0</v>
      </c>
      <c r="E35" s="5"/>
      <c r="F35" s="30" t="s">
        <v>48</v>
      </c>
      <c r="G35" s="30">
        <f>SUBTOTAL(109,Insurance[Projected Cost])</f>
        <v>0</v>
      </c>
      <c r="H35" s="30">
        <f>SUBTOTAL(109,Insurance[Actual Cost])</f>
        <v>0</v>
      </c>
      <c r="I35" s="30">
        <f>SUBTOTAL(109,Insurance[Difference])</f>
        <v>0</v>
      </c>
    </row>
    <row r="36" spans="1:9" ht="14.1" customHeight="1" x14ac:dyDescent="0.35">
      <c r="A36" s="30" t="s">
        <v>48</v>
      </c>
      <c r="B36" s="30">
        <f>SUBTOTAL(109,Food[Projected Cost])</f>
        <v>0</v>
      </c>
      <c r="C36" s="30">
        <f>SUBTOTAL(109,Food[Actual Cost])</f>
        <v>0</v>
      </c>
      <c r="D36" s="30">
        <f>SUBTOTAL(109,Food[Difference])</f>
        <v>0</v>
      </c>
      <c r="E36" s="5"/>
      <c r="F36" s="39"/>
      <c r="G36" s="39"/>
      <c r="H36" s="39"/>
      <c r="I36" s="39"/>
    </row>
    <row r="37" spans="1:9" ht="14.1" customHeight="1" x14ac:dyDescent="0.35">
      <c r="A37" s="16"/>
      <c r="B37" s="16"/>
      <c r="C37" s="16"/>
      <c r="D37" s="16"/>
      <c r="E37" s="5"/>
      <c r="F37" s="28" t="s">
        <v>51</v>
      </c>
      <c r="G37" s="29" t="s">
        <v>0</v>
      </c>
      <c r="H37" s="29" t="s">
        <v>1</v>
      </c>
      <c r="I37" s="29" t="s">
        <v>2</v>
      </c>
    </row>
    <row r="38" spans="1:9" ht="14.1" customHeight="1" x14ac:dyDescent="0.35">
      <c r="A38" s="10" t="s">
        <v>32</v>
      </c>
      <c r="B38" s="11" t="s">
        <v>0</v>
      </c>
      <c r="C38" s="11" t="s">
        <v>1</v>
      </c>
      <c r="D38" s="11" t="s">
        <v>2</v>
      </c>
      <c r="E38" s="5"/>
      <c r="F38" s="15" t="s">
        <v>70</v>
      </c>
      <c r="G38" s="15"/>
      <c r="H38" s="15"/>
      <c r="I38" s="15">
        <f>Savings[[#This Row],[Projected Cost]]-Savings[[#This Row],[Actual Cost]]</f>
        <v>0</v>
      </c>
    </row>
    <row r="39" spans="1:9" ht="14.1" customHeight="1" x14ac:dyDescent="0.35">
      <c r="A39" s="5" t="s">
        <v>24</v>
      </c>
      <c r="B39" s="5"/>
      <c r="C39" s="5"/>
      <c r="D39" s="5">
        <f>Children[[#This Row],[Projected Cost]]-Children[[#This Row],[Actual Cost]]</f>
        <v>0</v>
      </c>
      <c r="E39" s="5"/>
      <c r="F39" s="15" t="s">
        <v>39</v>
      </c>
      <c r="G39" s="15"/>
      <c r="H39" s="15"/>
      <c r="I39" s="15">
        <f>Savings[[#This Row],[Projected Cost]]-Savings[[#This Row],[Actual Cost]]</f>
        <v>0</v>
      </c>
    </row>
    <row r="40" spans="1:9" ht="14.1" customHeight="1" x14ac:dyDescent="0.35">
      <c r="A40" s="5" t="s">
        <v>26</v>
      </c>
      <c r="B40" s="5"/>
      <c r="C40" s="5"/>
      <c r="D40" s="5">
        <f>Children[[#This Row],[Projected Cost]]-Children[[#This Row],[Actual Cost]]</f>
        <v>0</v>
      </c>
      <c r="E40" s="5"/>
      <c r="F40" s="15" t="s">
        <v>71</v>
      </c>
      <c r="G40" s="15"/>
      <c r="H40" s="15"/>
      <c r="I40" s="15">
        <f>Savings[[#This Row],[Projected Cost]]-Savings[[#This Row],[Actual Cost]]</f>
        <v>0</v>
      </c>
    </row>
    <row r="41" spans="1:9" ht="14.1" customHeight="1" x14ac:dyDescent="0.35">
      <c r="A41" s="5" t="s">
        <v>58</v>
      </c>
      <c r="B41" s="5"/>
      <c r="C41" s="5"/>
      <c r="D41" s="5">
        <f>Children[[#This Row],[Projected Cost]]-Children[[#This Row],[Actual Cost]]</f>
        <v>0</v>
      </c>
      <c r="E41" s="5"/>
      <c r="F41" s="36" t="s">
        <v>11</v>
      </c>
      <c r="G41" s="30"/>
      <c r="H41" s="30"/>
      <c r="I41" s="30">
        <f>Savings[[#This Row],[Projected Cost]]-Savings[[#This Row],[Actual Cost]]</f>
        <v>0</v>
      </c>
    </row>
    <row r="42" spans="1:9" ht="14.1" customHeight="1" x14ac:dyDescent="0.35">
      <c r="A42" s="5" t="s">
        <v>33</v>
      </c>
      <c r="B42" s="5"/>
      <c r="C42" s="5"/>
      <c r="D42" s="5">
        <f>Children[[#This Row],[Projected Cost]]-Children[[#This Row],[Actual Cost]]</f>
        <v>0</v>
      </c>
      <c r="E42" s="5"/>
      <c r="F42" s="30" t="s">
        <v>48</v>
      </c>
      <c r="G42" s="33"/>
      <c r="H42" s="30">
        <f>SUBTOTAL(109,Savings[Actual Cost])</f>
        <v>0</v>
      </c>
      <c r="I42" s="30">
        <f>SUBTOTAL(109,Savings[Difference])</f>
        <v>0</v>
      </c>
    </row>
    <row r="43" spans="1:9" ht="15" x14ac:dyDescent="0.35">
      <c r="A43" s="5" t="s">
        <v>57</v>
      </c>
      <c r="B43" s="5"/>
      <c r="C43" s="5"/>
      <c r="D43" s="5">
        <f>Children[[#This Row],[Projected Cost]]-Children[[#This Row],[Actual Cost]]</f>
        <v>0</v>
      </c>
      <c r="E43" s="5"/>
      <c r="F43" s="16"/>
      <c r="G43" s="16"/>
      <c r="H43" s="16"/>
      <c r="I43" s="16"/>
    </row>
    <row r="44" spans="1:9" ht="14.1" customHeight="1" x14ac:dyDescent="0.35">
      <c r="A44" s="5" t="s">
        <v>34</v>
      </c>
      <c r="B44" s="5"/>
      <c r="C44" s="5"/>
      <c r="D44" s="5">
        <f>Children[[#This Row],[Projected Cost]]-Children[[#This Row],[Actual Cost]]</f>
        <v>0</v>
      </c>
      <c r="E44" s="5"/>
      <c r="F44" s="16"/>
      <c r="G44" s="16"/>
      <c r="H44" s="16"/>
      <c r="I44" s="16"/>
    </row>
    <row r="45" spans="1:9" ht="14.1" customHeight="1" x14ac:dyDescent="0.35">
      <c r="A45" s="5" t="s">
        <v>35</v>
      </c>
      <c r="B45" s="5"/>
      <c r="C45" s="5"/>
      <c r="D45" s="5">
        <f>Children[[#This Row],[Projected Cost]]-Children[[#This Row],[Actual Cost]]</f>
        <v>0</v>
      </c>
      <c r="E45" s="5"/>
      <c r="F45" s="16"/>
      <c r="G45" s="16"/>
      <c r="H45" s="16"/>
      <c r="I45" s="16"/>
    </row>
    <row r="46" spans="1:9" ht="14.1" customHeight="1" x14ac:dyDescent="0.35">
      <c r="A46" s="5" t="s">
        <v>36</v>
      </c>
      <c r="B46" s="5"/>
      <c r="C46" s="5"/>
      <c r="D46" s="5">
        <f>Children[[#This Row],[Projected Cost]]-Children[[#This Row],[Actual Cost]]</f>
        <v>0</v>
      </c>
      <c r="E46" s="5"/>
      <c r="F46" s="16"/>
      <c r="G46" s="16"/>
      <c r="H46" s="16"/>
      <c r="I46" s="16"/>
    </row>
    <row r="47" spans="1:9" ht="14.1" customHeight="1" x14ac:dyDescent="0.35">
      <c r="A47" s="5" t="s">
        <v>11</v>
      </c>
      <c r="B47" s="5"/>
      <c r="C47" s="5"/>
      <c r="D47" s="5">
        <f>Children[[#This Row],[Projected Cost]]-Children[[#This Row],[Actual Cost]]</f>
        <v>0</v>
      </c>
      <c r="E47" s="5"/>
      <c r="F47" s="16"/>
      <c r="G47" s="16"/>
      <c r="H47" s="16"/>
      <c r="I47" s="16"/>
    </row>
    <row r="48" spans="1:9" ht="14.1" customHeight="1" x14ac:dyDescent="0.35">
      <c r="A48" s="30" t="s">
        <v>48</v>
      </c>
      <c r="B48" s="30">
        <f>SUBTOTAL(109,Children[Projected Cost])</f>
        <v>0</v>
      </c>
      <c r="C48" s="30">
        <f>SUBTOTAL(109,Children[Actual Cost])</f>
        <v>0</v>
      </c>
      <c r="D48" s="30">
        <f>SUBTOTAL(109,Children[Difference])</f>
        <v>0</v>
      </c>
      <c r="E48" s="5"/>
      <c r="F48" s="16"/>
      <c r="G48" s="16"/>
      <c r="H48" s="16"/>
      <c r="I48" s="16"/>
    </row>
    <row r="49" spans="1:9" ht="14.1" customHeight="1" x14ac:dyDescent="0.35">
      <c r="A49" s="16"/>
      <c r="B49" s="16"/>
      <c r="C49" s="16"/>
      <c r="D49" s="16"/>
      <c r="E49" s="5"/>
      <c r="F49" s="16"/>
      <c r="G49" s="16"/>
      <c r="H49" s="16"/>
      <c r="I49" s="16"/>
    </row>
    <row r="50" spans="1:9" ht="14.1" customHeight="1" x14ac:dyDescent="0.35">
      <c r="A50" s="34" t="s">
        <v>27</v>
      </c>
      <c r="B50" s="11" t="s">
        <v>0</v>
      </c>
      <c r="C50" s="11" t="s">
        <v>1</v>
      </c>
      <c r="D50" s="11" t="s">
        <v>2</v>
      </c>
      <c r="E50" s="5"/>
      <c r="F50" s="16"/>
      <c r="G50" s="16"/>
      <c r="H50" s="16"/>
      <c r="I50" s="16"/>
    </row>
    <row r="51" spans="1:9" ht="14.1" customHeight="1" x14ac:dyDescent="0.35">
      <c r="A51" s="5" t="s">
        <v>63</v>
      </c>
      <c r="B51" s="5"/>
      <c r="C51" s="5"/>
      <c r="D51" s="5">
        <f>Entertainment[[#This Row],[Projected Cost]]-Entertainment[[#This Row],[Actual Cost]]</f>
        <v>0</v>
      </c>
      <c r="E51" s="5"/>
      <c r="F51" s="16"/>
      <c r="G51" s="16"/>
      <c r="H51" s="16"/>
      <c r="I51" s="16"/>
    </row>
    <row r="52" spans="1:9" ht="14.1" customHeight="1" x14ac:dyDescent="0.35">
      <c r="A52" s="5" t="s">
        <v>64</v>
      </c>
      <c r="B52" s="5"/>
      <c r="C52" s="5"/>
      <c r="D52" s="5">
        <f>Entertainment[[#This Row],[Projected Cost]]-Entertainment[[#This Row],[Actual Cost]]</f>
        <v>0</v>
      </c>
      <c r="E52" s="5"/>
      <c r="F52" s="16"/>
      <c r="G52" s="16"/>
      <c r="H52" s="16"/>
      <c r="I52" s="16"/>
    </row>
    <row r="53" spans="1:9" ht="14.1" customHeight="1" x14ac:dyDescent="0.35">
      <c r="A53" s="5" t="s">
        <v>28</v>
      </c>
      <c r="B53" s="5"/>
      <c r="C53" s="5"/>
      <c r="D53" s="5">
        <f>Entertainment[[#This Row],[Projected Cost]]-Entertainment[[#This Row],[Actual Cost]]</f>
        <v>0</v>
      </c>
      <c r="E53" s="5"/>
      <c r="F53" s="16"/>
      <c r="G53" s="16"/>
      <c r="H53" s="16"/>
      <c r="I53" s="16"/>
    </row>
    <row r="54" spans="1:9" ht="14.1" customHeight="1" x14ac:dyDescent="0.35">
      <c r="A54" s="5" t="s">
        <v>66</v>
      </c>
      <c r="B54" s="17"/>
      <c r="C54" s="17"/>
      <c r="D54" s="17">
        <f>Entertainment[[#This Row],[Projected Cost]]-Entertainment[[#This Row],[Actual Cost]]</f>
        <v>0</v>
      </c>
      <c r="E54" s="5"/>
      <c r="F54" s="16"/>
      <c r="G54" s="16"/>
      <c r="H54" s="16"/>
      <c r="I54" s="16"/>
    </row>
    <row r="55" spans="1:9" ht="14.1" customHeight="1" x14ac:dyDescent="0.35">
      <c r="A55" s="5" t="s">
        <v>72</v>
      </c>
      <c r="B55" s="5"/>
      <c r="C55" s="5"/>
      <c r="D55" s="5">
        <f>Entertainment[[#This Row],[Projected Cost]]-Entertainment[[#This Row],[Actual Cost]]</f>
        <v>0</v>
      </c>
      <c r="E55" s="5"/>
      <c r="F55" s="16"/>
      <c r="G55" s="16"/>
      <c r="H55" s="16"/>
      <c r="I55" s="16"/>
    </row>
    <row r="56" spans="1:9" ht="14.1" customHeight="1" x14ac:dyDescent="0.35">
      <c r="A56" s="5" t="s">
        <v>65</v>
      </c>
      <c r="B56" s="5"/>
      <c r="C56" s="5"/>
      <c r="D56" s="5">
        <f>Entertainment[[#This Row],[Projected Cost]]-Entertainment[[#This Row],[Actual Cost]]</f>
        <v>0</v>
      </c>
      <c r="E56" s="5"/>
      <c r="F56" s="16"/>
      <c r="G56" s="16"/>
      <c r="H56" s="16"/>
      <c r="I56" s="16"/>
    </row>
    <row r="57" spans="1:9" ht="15" x14ac:dyDescent="0.35">
      <c r="A57" s="5" t="s">
        <v>11</v>
      </c>
      <c r="B57" s="5"/>
      <c r="C57" s="5"/>
      <c r="D57" s="5">
        <f>Entertainment[[#This Row],[Projected Cost]]-Entertainment[[#This Row],[Actual Cost]]</f>
        <v>0</v>
      </c>
      <c r="E57" s="5"/>
      <c r="F57" s="16"/>
      <c r="G57" s="16"/>
      <c r="H57" s="16"/>
      <c r="I57" s="16"/>
    </row>
    <row r="58" spans="1:9" ht="14.1" customHeight="1" x14ac:dyDescent="0.35">
      <c r="A58" s="30" t="s">
        <v>48</v>
      </c>
      <c r="B58" s="30">
        <f>SUBTOTAL(109,Entertainment[Projected Cost])</f>
        <v>0</v>
      </c>
      <c r="C58" s="30">
        <f>SUBTOTAL(109,Entertainment[Actual Cost])</f>
        <v>0</v>
      </c>
      <c r="D58" s="30">
        <f>SUBTOTAL(109,Entertainment[Difference])</f>
        <v>0</v>
      </c>
      <c r="E58" s="5"/>
      <c r="F58" s="16"/>
      <c r="G58" s="16"/>
      <c r="H58" s="16"/>
      <c r="I58" s="16"/>
    </row>
    <row r="59" spans="1:9" ht="14.1" customHeight="1" x14ac:dyDescent="0.35">
      <c r="A59" s="16"/>
      <c r="B59" s="16"/>
      <c r="C59" s="16"/>
      <c r="D59" s="16"/>
      <c r="E59" s="5"/>
      <c r="F59" s="16"/>
      <c r="G59" s="16"/>
      <c r="H59" s="16"/>
      <c r="I59" s="16"/>
    </row>
    <row r="60" spans="1:9" ht="14.1" customHeight="1" x14ac:dyDescent="0.35">
      <c r="A60" s="35" t="s">
        <v>42</v>
      </c>
      <c r="B60" s="29" t="s">
        <v>0</v>
      </c>
      <c r="C60" s="29" t="s">
        <v>1</v>
      </c>
      <c r="D60" s="29" t="s">
        <v>2</v>
      </c>
      <c r="E60" s="5"/>
      <c r="F60" s="16"/>
      <c r="G60" s="16"/>
      <c r="H60" s="16"/>
      <c r="I60" s="16"/>
    </row>
    <row r="61" spans="1:9" ht="14.1" customHeight="1" x14ac:dyDescent="0.35">
      <c r="A61" s="15" t="s">
        <v>24</v>
      </c>
      <c r="B61" s="15"/>
      <c r="C61" s="15"/>
      <c r="D61" s="15">
        <f>PersonalCare[[#This Row],[Projected Cost]]-PersonalCare[[#This Row],[Actual Cost]]</f>
        <v>0</v>
      </c>
      <c r="E61" s="5"/>
      <c r="F61" s="16"/>
      <c r="G61" s="16"/>
      <c r="H61" s="16"/>
      <c r="I61" s="16"/>
    </row>
    <row r="62" spans="1:9" ht="14.1" customHeight="1" x14ac:dyDescent="0.35">
      <c r="A62" s="15" t="s">
        <v>68</v>
      </c>
      <c r="B62" s="15"/>
      <c r="C62" s="15"/>
      <c r="D62" s="15">
        <f>PersonalCare[[#This Row],[Projected Cost]]-PersonalCare[[#This Row],[Actual Cost]]</f>
        <v>0</v>
      </c>
      <c r="E62" s="5"/>
      <c r="F62" s="40"/>
      <c r="G62" s="40"/>
      <c r="H62" s="40"/>
      <c r="I62" s="40"/>
    </row>
    <row r="63" spans="1:9" ht="14.1" customHeight="1" x14ac:dyDescent="0.35">
      <c r="A63" s="15" t="s">
        <v>26</v>
      </c>
      <c r="B63" s="15"/>
      <c r="C63" s="15"/>
      <c r="D63" s="15">
        <f>PersonalCare[[#This Row],[Projected Cost]]-PersonalCare[[#This Row],[Actual Cost]]</f>
        <v>0</v>
      </c>
      <c r="E63" s="5"/>
      <c r="F63" s="16"/>
      <c r="G63" s="16"/>
      <c r="H63" s="16"/>
      <c r="I63" s="16"/>
    </row>
    <row r="64" spans="1:9" ht="14.1" customHeight="1" x14ac:dyDescent="0.35">
      <c r="A64" s="15" t="s">
        <v>67</v>
      </c>
      <c r="B64" s="23"/>
      <c r="C64" s="23"/>
      <c r="D64" s="23">
        <f>PersonalCare[[#This Row],[Projected Cost]]-PersonalCare[[#This Row],[Actual Cost]]</f>
        <v>0</v>
      </c>
      <c r="E64" s="5"/>
      <c r="F64" s="16"/>
      <c r="G64" s="16"/>
      <c r="H64" s="16"/>
      <c r="I64" s="16"/>
    </row>
    <row r="65" spans="1:9" ht="14.1" customHeight="1" x14ac:dyDescent="0.35">
      <c r="A65" s="15" t="s">
        <v>29</v>
      </c>
      <c r="B65" s="15"/>
      <c r="C65" s="15"/>
      <c r="D65" s="15">
        <f>PersonalCare[[#This Row],[Projected Cost]]-PersonalCare[[#This Row],[Actual Cost]]</f>
        <v>0</v>
      </c>
      <c r="E65" s="5"/>
      <c r="F65" s="16"/>
      <c r="G65" s="16"/>
      <c r="H65" s="16"/>
      <c r="I65" s="16"/>
    </row>
    <row r="66" spans="1:9" ht="14.1" customHeight="1" x14ac:dyDescent="0.35">
      <c r="A66" s="15" t="s">
        <v>52</v>
      </c>
      <c r="B66" s="15"/>
      <c r="C66" s="15"/>
      <c r="D66" s="15">
        <f>PersonalCare[[#This Row],[Projected Cost]]-PersonalCare[[#This Row],[Actual Cost]]</f>
        <v>0</v>
      </c>
      <c r="E66" s="5"/>
      <c r="F66" s="16"/>
      <c r="G66" s="16"/>
      <c r="H66" s="16"/>
      <c r="I66" s="16"/>
    </row>
    <row r="67" spans="1:9" ht="14.1" customHeight="1" x14ac:dyDescent="0.35">
      <c r="A67" s="15" t="s">
        <v>11</v>
      </c>
      <c r="B67" s="15"/>
      <c r="C67" s="15"/>
      <c r="D67" s="15">
        <f>PersonalCare[[#This Row],[Projected Cost]]-PersonalCare[[#This Row],[Actual Cost]]</f>
        <v>0</v>
      </c>
      <c r="E67" s="5"/>
      <c r="F67" s="16"/>
      <c r="G67" s="16"/>
      <c r="H67" s="16"/>
      <c r="I67" s="16"/>
    </row>
    <row r="68" spans="1:9" ht="14.1" customHeight="1" x14ac:dyDescent="0.35">
      <c r="A68" s="30" t="s">
        <v>48</v>
      </c>
      <c r="B68" s="30">
        <f>SUBTOTAL(109,PersonalCare[Projected Cost])</f>
        <v>0</v>
      </c>
      <c r="C68" s="30">
        <f>SUBTOTAL(109,PersonalCare[Actual Cost])</f>
        <v>0</v>
      </c>
      <c r="D68" s="30">
        <f>SUBTOTAL(109,PersonalCare[Difference])</f>
        <v>0</v>
      </c>
      <c r="E68" s="5"/>
      <c r="F68" s="16"/>
      <c r="G68" s="16"/>
      <c r="H68" s="16"/>
      <c r="I68" s="16"/>
    </row>
    <row r="69" spans="1:9" ht="14.1" customHeight="1" x14ac:dyDescent="0.35">
      <c r="A69" s="15"/>
      <c r="B69" s="15"/>
      <c r="C69" s="15"/>
      <c r="D69" s="15"/>
      <c r="E69" s="5"/>
      <c r="F69" s="16"/>
      <c r="G69" s="16"/>
      <c r="H69" s="16"/>
      <c r="I69" s="16"/>
    </row>
    <row r="70" spans="1:9" ht="14.1" customHeight="1" x14ac:dyDescent="0.35">
      <c r="A70" s="35" t="s">
        <v>22</v>
      </c>
      <c r="B70" s="29" t="s">
        <v>0</v>
      </c>
      <c r="C70" s="29" t="s">
        <v>1</v>
      </c>
      <c r="D70" s="29" t="s">
        <v>2</v>
      </c>
      <c r="E70" s="5"/>
      <c r="F70" s="16"/>
      <c r="G70" s="16"/>
      <c r="H70" s="16"/>
      <c r="I70" s="16"/>
    </row>
    <row r="71" spans="1:9" ht="14.1" customHeight="1" x14ac:dyDescent="0.35">
      <c r="A71" s="15" t="s">
        <v>21</v>
      </c>
      <c r="B71" s="15"/>
      <c r="C71" s="15"/>
      <c r="D71" s="15">
        <f>Pets[[#This Row],[Projected Cost]]-Pets[[#This Row],[Actual Cost]]</f>
        <v>0</v>
      </c>
      <c r="E71" s="5"/>
      <c r="F71" s="16"/>
      <c r="G71" s="16"/>
      <c r="H71" s="16"/>
      <c r="I71" s="16"/>
    </row>
    <row r="72" spans="1:9" ht="14.1" customHeight="1" x14ac:dyDescent="0.35">
      <c r="A72" s="15" t="s">
        <v>24</v>
      </c>
      <c r="B72" s="15"/>
      <c r="C72" s="15"/>
      <c r="D72" s="15">
        <f>Pets[[#This Row],[Projected Cost]]-Pets[[#This Row],[Actual Cost]]</f>
        <v>0</v>
      </c>
      <c r="E72" s="5"/>
      <c r="F72" s="16"/>
      <c r="G72" s="16"/>
      <c r="H72" s="16"/>
      <c r="I72" s="16"/>
    </row>
    <row r="73" spans="1:9" ht="14.1" customHeight="1" x14ac:dyDescent="0.35">
      <c r="A73" s="15" t="s">
        <v>25</v>
      </c>
      <c r="B73" s="15"/>
      <c r="C73" s="15"/>
      <c r="D73" s="15">
        <f>Pets[[#This Row],[Projected Cost]]-Pets[[#This Row],[Actual Cost]]</f>
        <v>0</v>
      </c>
      <c r="E73" s="5"/>
      <c r="F73" s="16"/>
      <c r="G73" s="16"/>
      <c r="H73" s="16"/>
      <c r="I73" s="16"/>
    </row>
    <row r="74" spans="1:9" ht="14.1" customHeight="1" x14ac:dyDescent="0.35">
      <c r="A74" s="15" t="s">
        <v>23</v>
      </c>
      <c r="B74" s="15"/>
      <c r="C74" s="15"/>
      <c r="D74" s="15">
        <f>Pets[[#This Row],[Projected Cost]]-Pets[[#This Row],[Actual Cost]]</f>
        <v>0</v>
      </c>
      <c r="E74" s="5"/>
      <c r="F74" s="16"/>
      <c r="G74" s="16"/>
      <c r="H74" s="16"/>
      <c r="I74" s="16"/>
    </row>
    <row r="75" spans="1:9" ht="14.1" customHeight="1" x14ac:dyDescent="0.35">
      <c r="A75" s="15" t="s">
        <v>11</v>
      </c>
      <c r="B75" s="15"/>
      <c r="C75" s="15"/>
      <c r="D75" s="15">
        <f>Pets[[#This Row],[Projected Cost]]-Pets[[#This Row],[Actual Cost]]</f>
        <v>0</v>
      </c>
      <c r="E75" s="5"/>
      <c r="F75" s="16"/>
      <c r="G75" s="16"/>
      <c r="H75" s="16"/>
      <c r="I75" s="16"/>
    </row>
    <row r="76" spans="1:9" ht="14.1" customHeight="1" x14ac:dyDescent="0.35">
      <c r="A76" s="30" t="s">
        <v>48</v>
      </c>
      <c r="B76" s="30">
        <f>SUBTOTAL(109,Pets[Projected Cost])</f>
        <v>0</v>
      </c>
      <c r="C76" s="30">
        <f>SUBTOTAL(109,Pets[Actual Cost])</f>
        <v>0</v>
      </c>
      <c r="D76" s="30">
        <f>SUBTOTAL(109,Pets[Difference])</f>
        <v>0</v>
      </c>
      <c r="E76" s="5"/>
      <c r="F76" s="16"/>
      <c r="G76" s="16"/>
      <c r="H76" s="16"/>
      <c r="I76" s="16"/>
    </row>
  </sheetData>
  <mergeCells count="7">
    <mergeCell ref="A3:B3"/>
    <mergeCell ref="F36:I36"/>
    <mergeCell ref="F62:I62"/>
    <mergeCell ref="A1:G1"/>
    <mergeCell ref="F3:G3"/>
    <mergeCell ref="F9:G9"/>
    <mergeCell ref="A20:D20"/>
  </mergeCells>
  <phoneticPr fontId="1" type="noConversion"/>
  <conditionalFormatting sqref="D7:D18 D71:D75 I38:I41 D39:D47 D33:D35 I31:I34 D22:D29 G18 I22:I27 D51:D57 D61:D67">
    <cfRule type="iconSet" priority="2">
      <iconSet iconSet="3Arrows">
        <cfvo type="percentile" val="0"/>
        <cfvo type="num" val="-50"/>
        <cfvo type="num" val="50"/>
      </iconSet>
    </cfRule>
  </conditionalFormatting>
  <printOptions horizontalCentered="1"/>
  <pageMargins left="0.5" right="0.5" top="0.6" bottom="0.5" header="0.5" footer="0.5"/>
  <pageSetup scale="73" fitToHeight="0" orientation="portrait" r:id="rId1"/>
  <headerFooter alignWithMargins="0"/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4873beb7-5857-4685-be1f-d57550cc96cc">false</MarketSpecific>
    <ApprovalStatus xmlns="4873beb7-5857-4685-be1f-d57550cc96cc">InProgress</ApprovalStatus>
    <DirectSourceMarket xmlns="4873beb7-5857-4685-be1f-d57550cc96cc">english</DirectSourceMarket>
    <ThumbnailAssetId xmlns="4873beb7-5857-4685-be1f-d57550cc96cc" xsi:nil="true"/>
    <PrimaryImageGen xmlns="4873beb7-5857-4685-be1f-d57550cc96cc">true</PrimaryImageGen>
    <LegacyData xmlns="4873beb7-5857-4685-be1f-d57550cc96cc">ListingID:;Manager:;BuildStatus:Preview Pending;MockupPath:</LegacyData>
    <NumericId xmlns="4873beb7-5857-4685-be1f-d57550cc96cc">-1</NumericId>
    <BusinessGroup xmlns="4873beb7-5857-4685-be1f-d57550cc96cc" xsi:nil="true"/>
    <TPFriendlyName xmlns="4873beb7-5857-4685-be1f-d57550cc96cc">Monthly family budget</TPFriendlyName>
    <SourceTitle xmlns="4873beb7-5857-4685-be1f-d57550cc96cc">Monthly Family Budget</SourceTitle>
    <APEditor xmlns="4873beb7-5857-4685-be1f-d57550cc96cc">
      <UserInfo>
        <DisplayName>REDMOND\mbolin</DisplayName>
        <AccountId>51</AccountId>
        <AccountType/>
      </UserInfo>
    </APEditor>
    <OpenTemplate xmlns="4873beb7-5857-4685-be1f-d57550cc96cc">true</OpenTemplate>
    <UALocComments xmlns="4873beb7-5857-4685-be1f-d57550cc96cc" xsi:nil="true"/>
    <LastPublishResultLookup xmlns="4873beb7-5857-4685-be1f-d57550cc96cc" xsi:nil="true"/>
    <IntlLangReviewDate xmlns="4873beb7-5857-4685-be1f-d57550cc96cc" xsi:nil="true"/>
    <PublishStatusLookup xmlns="4873beb7-5857-4685-be1f-d57550cc96cc">
      <Value>71337</Value>
      <Value>1299781</Value>
    </PublishStatusLookup>
    <ParentAssetId xmlns="4873beb7-5857-4685-be1f-d57550cc96cc" xsi:nil="true"/>
    <Providers xmlns="4873beb7-5857-4685-be1f-d57550cc96cc" xsi:nil="true"/>
    <MachineTranslated xmlns="4873beb7-5857-4685-be1f-d57550cc96cc">false</MachineTranslated>
    <OriginalSourceMarket xmlns="4873beb7-5857-4685-be1f-d57550cc96cc">english</OriginalSourceMarket>
    <APDescription xmlns="4873beb7-5857-4685-be1f-d57550cc96cc" xsi:nil="true"/>
    <ContentItem xmlns="4873beb7-5857-4685-be1f-d57550cc96cc" xsi:nil="true"/>
    <ClipArtFilename xmlns="4873beb7-5857-4685-be1f-d57550cc96cc" xsi:nil="true"/>
    <TPInstallLocation xmlns="4873beb7-5857-4685-be1f-d57550cc96cc">{My Templates}</TPInstallLocation>
    <TimesCloned xmlns="4873beb7-5857-4685-be1f-d57550cc96cc" xsi:nil="true"/>
    <PublishTargets xmlns="4873beb7-5857-4685-be1f-d57550cc96cc">OfficeOnline</PublishTargets>
    <EditorialStatus xmlns="4873beb7-5857-4685-be1f-d57550cc96cc" xsi:nil="true"/>
    <LastModifiedDateTime xmlns="4873beb7-5857-4685-be1f-d57550cc96cc" xsi:nil="true"/>
    <TPLaunchHelpLinkType xmlns="4873beb7-5857-4685-be1f-d57550cc96cc">Template</TPLaunchHelpLinkType>
    <AcquiredFrom xmlns="4873beb7-5857-4685-be1f-d57550cc96cc" xsi:nil="true"/>
    <AssetStart xmlns="4873beb7-5857-4685-be1f-d57550cc96cc">2009-01-01T00:00:00+00:00</AssetStart>
    <Provider xmlns="4873beb7-5857-4685-be1f-d57550cc96cc">EY006220130</Provider>
    <LastHandOff xmlns="4873beb7-5857-4685-be1f-d57550cc96cc" xsi:nil="true"/>
    <FriendlyTitle xmlns="4873beb7-5857-4685-be1f-d57550cc96cc" xsi:nil="true"/>
    <Manager xmlns="4873beb7-5857-4685-be1f-d57550cc96cc" xsi:nil="true"/>
    <UACurrentWords xmlns="4873beb7-5857-4685-be1f-d57550cc96cc">0</UACurrentWords>
    <ArtSampleDocs xmlns="4873beb7-5857-4685-be1f-d57550cc96cc" xsi:nil="true"/>
    <TPClientViewer xmlns="4873beb7-5857-4685-be1f-d57550cc96cc">Microsoft Office Excel</TPClientViewer>
    <UALocRecommendation xmlns="4873beb7-5857-4685-be1f-d57550cc96cc">Localize</UALocRecommendation>
    <TemplateStatus xmlns="4873beb7-5857-4685-be1f-d57550cc96cc" xsi:nil="true"/>
    <IsDeleted xmlns="4873beb7-5857-4685-be1f-d57550cc96cc">false</IsDeleted>
    <ShowIn xmlns="4873beb7-5857-4685-be1f-d57550cc96cc">Show everywhere</ShowIn>
    <CSXHash xmlns="4873beb7-5857-4685-be1f-d57550cc96cc" xsi:nil="true"/>
    <VoteCount xmlns="4873beb7-5857-4685-be1f-d57550cc96cc" xsi:nil="true"/>
    <UANotes xmlns="4873beb7-5857-4685-be1f-d57550cc96cc">SEO Pilot 2008. O14_beta1. O14 beta2</UANotes>
    <Downloads xmlns="4873beb7-5857-4685-be1f-d57550cc96cc">0</Downloads>
    <OOCacheId xmlns="4873beb7-5857-4685-be1f-d57550cc96cc" xsi:nil="true"/>
    <AssetExpire xmlns="4873beb7-5857-4685-be1f-d57550cc96cc">2029-05-12T00:00:00+00:00</AssetExpire>
    <CSXSubmissionMarket xmlns="4873beb7-5857-4685-be1f-d57550cc96cc" xsi:nil="true"/>
    <DSATActionTaken xmlns="4873beb7-5857-4685-be1f-d57550cc96cc" xsi:nil="true"/>
    <EditorialTags xmlns="4873beb7-5857-4685-be1f-d57550cc96cc" xsi:nil="true"/>
    <SubmitterId xmlns="4873beb7-5857-4685-be1f-d57550cc96cc" xsi:nil="true"/>
    <TPExecutable xmlns="4873beb7-5857-4685-be1f-d57550cc96cc" xsi:nil="true"/>
    <CSXSubmissionDate xmlns="4873beb7-5857-4685-be1f-d57550cc96cc" xsi:nil="true"/>
    <CSXUpdate xmlns="4873beb7-5857-4685-be1f-d57550cc96cc">false</CSXUpdate>
    <AssetType xmlns="4873beb7-5857-4685-be1f-d57550cc96cc">TP</AssetType>
    <ApprovalLog xmlns="4873beb7-5857-4685-be1f-d57550cc96cc" xsi:nil="true"/>
    <BugNumber xmlns="4873beb7-5857-4685-be1f-d57550cc96cc" xsi:nil="true"/>
    <OriginAsset xmlns="4873beb7-5857-4685-be1f-d57550cc96cc" xsi:nil="true"/>
    <Milestone xmlns="4873beb7-5857-4685-be1f-d57550cc96cc" xsi:nil="true"/>
    <TPComponent xmlns="4873beb7-5857-4685-be1f-d57550cc96cc">EXCELFiles</TPComponent>
    <AssetId xmlns="4873beb7-5857-4685-be1f-d57550cc96cc">TP010188408</AssetId>
    <IntlLocPriority xmlns="4873beb7-5857-4685-be1f-d57550cc96cc" xsi:nil="true"/>
    <TPLaunchHelpLink xmlns="4873beb7-5857-4685-be1f-d57550cc96cc" xsi:nil="true"/>
    <TPApplication xmlns="4873beb7-5857-4685-be1f-d57550cc96cc">Excel</TPApplication>
    <PolicheckWords xmlns="4873beb7-5857-4685-be1f-d57550cc96cc" xsi:nil="true"/>
    <CrawlForDependencies xmlns="4873beb7-5857-4685-be1f-d57550cc96cc">false</CrawlForDependencies>
    <IntlLangReviewer xmlns="4873beb7-5857-4685-be1f-d57550cc96cc" xsi:nil="true"/>
    <HandoffToMSDN xmlns="4873beb7-5857-4685-be1f-d57550cc96cc" xsi:nil="true"/>
    <PlannedPubDate xmlns="4873beb7-5857-4685-be1f-d57550cc96cc" xsi:nil="true"/>
    <TrustLevel xmlns="4873beb7-5857-4685-be1f-d57550cc96cc">1 Microsoft Managed Content</TrustLevel>
    <IsSearchable xmlns="4873beb7-5857-4685-be1f-d57550cc96cc">false</IsSearchable>
    <TPNamespace xmlns="4873beb7-5857-4685-be1f-d57550cc96cc">EXCEL</TPNamespace>
    <TemplateTemplateType xmlns="4873beb7-5857-4685-be1f-d57550cc96cc">Excel - Macro 12 Default</TemplateTemplateType>
    <Markets xmlns="4873beb7-5857-4685-be1f-d57550cc96cc"/>
    <IntlLangReview xmlns="4873beb7-5857-4685-be1f-d57550cc96cc" xsi:nil="true"/>
    <UAProjectedTotalWords xmlns="4873beb7-5857-4685-be1f-d57550cc96cc" xsi:nil="true"/>
    <OutputCachingOn xmlns="4873beb7-5857-4685-be1f-d57550cc96cc">false</OutputCachingOn>
    <AverageRating xmlns="4873beb7-5857-4685-be1f-d57550cc96cc" xsi:nil="true"/>
    <APAuthor xmlns="4873beb7-5857-4685-be1f-d57550cc96cc">
      <UserInfo>
        <DisplayName>REDMOND\matthos</DisplayName>
        <AccountId>59</AccountId>
        <AccountType/>
      </UserInfo>
    </APAuthor>
    <TPCommandLine xmlns="4873beb7-5857-4685-be1f-d57550cc96cc">{XL} /t {FilePath}</TPCommandLine>
    <TPAppVersion xmlns="4873beb7-5857-4685-be1f-d57550cc96cc">11</TPAppVersion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103712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3706FA43-7F83-4B4B-97CB-9D68B50AD6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8488D-419D-4D27-BA69-4AC6976A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6D99B-486E-4347-B1CA-E39DA8A426F6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873beb7-5857-4685-be1f-d57550cc96cc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Family Budget</vt:lpstr>
      <vt:lpstr>Sheet1</vt:lpstr>
      <vt:lpstr>'Monthly Family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FamilyBudget_TP010188408</dc:title>
  <dc:creator/>
  <cp:lastModifiedBy/>
  <dcterms:created xsi:type="dcterms:W3CDTF">2006-07-31T18:48:47Z</dcterms:created>
  <dcterms:modified xsi:type="dcterms:W3CDTF">2020-04-30T13:59:50Z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TC101884081033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mageGenCounter">
    <vt:lpwstr>0</vt:lpwstr>
  </property>
  <property fmtid="{D5CDD505-2E9C-101B-9397-08002B2CF9AE}" pid="5" name="APTrustLevel">
    <vt:r8>1</vt:r8>
  </property>
  <property fmtid="{D5CDD505-2E9C-101B-9397-08002B2CF9AE}" pid="6" name="ViolationReportStatus">
    <vt:lpwstr>None</vt:lpwstr>
  </property>
  <property fmtid="{D5CDD505-2E9C-101B-9397-08002B2CF9AE}" pid="7" name="ImageGenStatus">
    <vt:lpwstr>0</vt:lpwstr>
  </property>
  <property fmtid="{D5CDD505-2E9C-101B-9397-08002B2CF9AE}" pid="8" name="PolicheckStatus">
    <vt:lpwstr>0</vt:lpwstr>
  </property>
  <property fmtid="{D5CDD505-2E9C-101B-9397-08002B2CF9AE}" pid="9" name="PolicheckCounter">
    <vt:lpwstr>0</vt:lpwstr>
  </property>
  <property fmtid="{D5CDD505-2E9C-101B-9397-08002B2CF9AE}" pid="10" name="Applications">
    <vt:lpwstr>23;#Excel 12;#-1;#TBD;#-1;#TBD</vt:lpwstr>
  </property>
</Properties>
</file>